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ce Sheet" sheetId="1" r:id="rId1"/>
    <sheet name="Calculation" sheetId="2" r:id="rId2"/>
  </sheets>
  <definedNames>
    <definedName name="_xlnm.Print_Area" localSheetId="1">'Calculation'!$A$3:$N$40</definedName>
  </definedNames>
  <calcPr fullCalcOnLoad="1"/>
</workbook>
</file>

<file path=xl/sharedStrings.xml><?xml version="1.0" encoding="utf-8"?>
<sst xmlns="http://schemas.openxmlformats.org/spreadsheetml/2006/main" count="193" uniqueCount="139">
  <si>
    <t>Actual Rig</t>
  </si>
  <si>
    <t>Genoa</t>
  </si>
  <si>
    <t>Main</t>
  </si>
  <si>
    <t>I</t>
  </si>
  <si>
    <t>LP</t>
  </si>
  <si>
    <t>HB</t>
  </si>
  <si>
    <t>LLS</t>
  </si>
  <si>
    <t>LUFF</t>
  </si>
  <si>
    <t>J</t>
  </si>
  <si>
    <t>LLJ</t>
  </si>
  <si>
    <t>MGU</t>
  </si>
  <si>
    <t>G</t>
  </si>
  <si>
    <t>LEACH</t>
  </si>
  <si>
    <t>P</t>
  </si>
  <si>
    <t>MGM</t>
  </si>
  <si>
    <t>DH</t>
  </si>
  <si>
    <t>E</t>
  </si>
  <si>
    <t>FOOT</t>
  </si>
  <si>
    <t>D1</t>
  </si>
  <si>
    <t>SPL</t>
  </si>
  <si>
    <t>D2</t>
  </si>
  <si>
    <t>*G = greatest value of: actual G, std J*1.8 or SPL*1.8</t>
  </si>
  <si>
    <t>D3</t>
  </si>
  <si>
    <t>DF</t>
  </si>
  <si>
    <t>stdJ*1.8</t>
  </si>
  <si>
    <t>SPL*1.8</t>
  </si>
  <si>
    <t>Standard Sail Areas:</t>
  </si>
  <si>
    <t>Actual Sail Areas:</t>
  </si>
  <si>
    <t>Sail Area Factors:</t>
  </si>
  <si>
    <t>MAIN:</t>
  </si>
  <si>
    <t>SAFM:</t>
  </si>
  <si>
    <t>JIB:</t>
  </si>
  <si>
    <t>SYM SPIN:</t>
  </si>
  <si>
    <t>ASYM SPIN:</t>
  </si>
  <si>
    <t>PHRF BC</t>
  </si>
  <si>
    <t>G used*</t>
  </si>
  <si>
    <t>INPUTS</t>
  </si>
  <si>
    <t>CALCULATIONS</t>
  </si>
  <si>
    <t>SAFJ</t>
  </si>
  <si>
    <t>SAFS: S</t>
  </si>
  <si>
    <t>SAFS: AS</t>
  </si>
  <si>
    <t>A yacht’s rating will be adjusted for a Non Standard Jib as per the following table.</t>
  </si>
  <si>
    <t xml:space="preserve">   SAFJ</t>
  </si>
  <si>
    <t xml:space="preserve">   </t>
  </si>
  <si>
    <t>1.17+</t>
  </si>
  <si>
    <t>L</t>
  </si>
  <si>
    <t>1.13+ - 1.17</t>
  </si>
  <si>
    <t>1.09+ - 1.13</t>
  </si>
  <si>
    <t>1.05+ - 1.09</t>
  </si>
  <si>
    <t>1.01+ - 1.05</t>
  </si>
  <si>
    <t>0.97+ - 1.01</t>
  </si>
  <si>
    <t>0.94+ - 0.97</t>
  </si>
  <si>
    <t xml:space="preserve">  </t>
  </si>
  <si>
    <t>A yacht’s rating will be adjusted for a Non Standard Spinnaker as per the following table.</t>
  </si>
  <si>
    <t xml:space="preserve">   SAFS</t>
  </si>
  <si>
    <t xml:space="preserve">     </t>
  </si>
  <si>
    <t>1.705+</t>
  </si>
  <si>
    <t>1.675+ - 1.705</t>
  </si>
  <si>
    <t>O</t>
  </si>
  <si>
    <t>1.645+ - 1.675</t>
  </si>
  <si>
    <t>N</t>
  </si>
  <si>
    <t>1.615+ - 1.645</t>
  </si>
  <si>
    <t>M</t>
  </si>
  <si>
    <t>1.585+ - 1.615</t>
  </si>
  <si>
    <t>1.555+ - 1.585</t>
  </si>
  <si>
    <t>K</t>
  </si>
  <si>
    <t>1.525+ - 1.555</t>
  </si>
  <si>
    <t>1.495+ - 1.525</t>
  </si>
  <si>
    <t>1.465+ - 1.495</t>
  </si>
  <si>
    <t>H</t>
  </si>
  <si>
    <t>1.435+ - 1.465</t>
  </si>
  <si>
    <t>1.405+ - 1.435</t>
  </si>
  <si>
    <t>F</t>
  </si>
  <si>
    <t>1.375+ - 1.405</t>
  </si>
  <si>
    <t>1.345+ - 1.375</t>
  </si>
  <si>
    <t>D</t>
  </si>
  <si>
    <t>1.315+ - 1.345</t>
  </si>
  <si>
    <t>Z</t>
  </si>
  <si>
    <t>1.285+ - 1.315</t>
  </si>
  <si>
    <t>Y</t>
  </si>
  <si>
    <t>1.255+ - 1.285</t>
  </si>
  <si>
    <t>X</t>
  </si>
  <si>
    <t>1.225+ - 1.255</t>
  </si>
  <si>
    <t>W</t>
  </si>
  <si>
    <t>1.195+ - 1.225</t>
  </si>
  <si>
    <t>V</t>
  </si>
  <si>
    <t>1.165+ - 1.195</t>
  </si>
  <si>
    <t>U</t>
  </si>
  <si>
    <t>1.135+ - 1.165</t>
  </si>
  <si>
    <t>1.105+ - 1.135</t>
  </si>
  <si>
    <t>1.075+ - 1.105</t>
  </si>
  <si>
    <t>1.015+ - 1.075</t>
  </si>
  <si>
    <t>0.955+ - 1.015</t>
  </si>
  <si>
    <t>0.895+ - 0.955</t>
  </si>
  <si>
    <t>0.835+ - 0.895</t>
  </si>
  <si>
    <t>0.775+ - 0.835</t>
  </si>
  <si>
    <t>0.715+ - 0.775</t>
  </si>
  <si>
    <t>0.000+ - 0.715</t>
  </si>
  <si>
    <t>S</t>
  </si>
  <si>
    <t>A yacht’s rating will be adjusted for a Non Standard Mainsail as per the following table.</t>
  </si>
  <si>
    <t xml:space="preserve">   SAFM   </t>
  </si>
  <si>
    <t>1.086+</t>
  </si>
  <si>
    <t>1.066+ - 1.086</t>
  </si>
  <si>
    <t>1.046+ - 1.066</t>
  </si>
  <si>
    <t>1.026+ - 1.046</t>
  </si>
  <si>
    <t>1.006+ - 1.026</t>
  </si>
  <si>
    <t>0.986+ - 1.006</t>
  </si>
  <si>
    <t>0.966+ - 0.986</t>
  </si>
  <si>
    <t>0.946+ - 0.966</t>
  </si>
  <si>
    <t>0.926+ - 0.946</t>
  </si>
  <si>
    <t>0.906+ - 0.926</t>
  </si>
  <si>
    <t>0.000+ - 0.906</t>
  </si>
  <si>
    <t>&lt; 0.94</t>
  </si>
  <si>
    <t xml:space="preserve">      </t>
  </si>
  <si>
    <t>Adjustment</t>
  </si>
  <si>
    <t>Code</t>
  </si>
  <si>
    <t>SAIL AREA FACTOR CALCULATOR</t>
  </si>
  <si>
    <t>SAFM</t>
  </si>
  <si>
    <t>SAFS</t>
  </si>
  <si>
    <t>SAF Factors used:</t>
  </si>
  <si>
    <t>Standard Rig</t>
  </si>
  <si>
    <t>All dimensions in decimal feet</t>
  </si>
  <si>
    <t>Symmetric Spinnaker</t>
  </si>
  <si>
    <t>Asymmetric Spin</t>
  </si>
  <si>
    <t>PHRF-BC CALCULATOR</t>
  </si>
  <si>
    <t xml:space="preserve">Step 1:  </t>
  </si>
  <si>
    <t>Change any of the sail measurments entered and the resultant rating will appear in the lower part.</t>
  </si>
  <si>
    <t>Step 2:</t>
  </si>
  <si>
    <t>SAIL RATINGS</t>
  </si>
  <si>
    <t>CODE</t>
  </si>
  <si>
    <t>JIB</t>
  </si>
  <si>
    <t>SPINNAKER</t>
  </si>
  <si>
    <t>MAIN</t>
  </si>
  <si>
    <t>ADJUSTMENT</t>
  </si>
  <si>
    <t>Complete the rig and sail measurment information in the boxes below using the data in your current PHRF-BC certificate</t>
  </si>
  <si>
    <t>Check that the sail adjustments in the lower part match your.certificate. If not, recheck your inputs.</t>
  </si>
  <si>
    <t xml:space="preserve">This Calculator is intended to assist members in estimating the effect sail changes would </t>
  </si>
  <si>
    <t>have on their PHRF BC rating</t>
  </si>
  <si>
    <t>See the calculation page for more in depth information.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</si>
</sst>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indent="4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1" fillId="0" borderId="16" xfId="0" applyFont="1" applyBorder="1" applyAlignment="1">
      <alignment/>
    </xf>
    <xf numFmtId="17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72" fontId="1" fillId="0" borderId="1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172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9.14062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10.7109375" style="0" customWidth="1"/>
  </cols>
  <sheetData>
    <row r="1" spans="1:12" ht="15.75">
      <c r="A1" s="79" t="s">
        <v>124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8" t="s">
        <v>136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">
      <c r="A3" s="78" t="s">
        <v>137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2" ht="12.75">
      <c r="A4" t="s">
        <v>125</v>
      </c>
      <c r="B4" t="s">
        <v>134</v>
      </c>
    </row>
    <row r="5" ht="12.75">
      <c r="B5" t="s">
        <v>135</v>
      </c>
    </row>
    <row r="6" spans="1:2" ht="12.75">
      <c r="A6" t="s">
        <v>127</v>
      </c>
      <c r="B6" t="s">
        <v>126</v>
      </c>
    </row>
    <row r="7" ht="12.75">
      <c r="B7" t="s">
        <v>138</v>
      </c>
    </row>
    <row r="9" spans="1:12" ht="13.5" thickBot="1">
      <c r="A9" s="10" t="s">
        <v>36</v>
      </c>
      <c r="L9" s="43"/>
    </row>
    <row r="10" spans="1:12" ht="12.75">
      <c r="A10" s="80" t="s">
        <v>0</v>
      </c>
      <c r="B10" s="71"/>
      <c r="C10" s="81" t="s">
        <v>120</v>
      </c>
      <c r="D10" s="76"/>
      <c r="E10" s="77" t="s">
        <v>1</v>
      </c>
      <c r="F10" s="71"/>
      <c r="G10" s="70" t="s">
        <v>2</v>
      </c>
      <c r="H10" s="76"/>
      <c r="I10" s="77" t="s">
        <v>122</v>
      </c>
      <c r="J10" s="71"/>
      <c r="K10" s="70" t="s">
        <v>123</v>
      </c>
      <c r="L10" s="71"/>
    </row>
    <row r="11" spans="1:12" ht="12.75">
      <c r="A11" s="15" t="s">
        <v>3</v>
      </c>
      <c r="B11" s="57">
        <v>0</v>
      </c>
      <c r="C11" s="48" t="s">
        <v>3</v>
      </c>
      <c r="D11" s="58">
        <v>0</v>
      </c>
      <c r="E11" s="15" t="s">
        <v>4</v>
      </c>
      <c r="F11" s="59">
        <v>0</v>
      </c>
      <c r="G11" s="49" t="s">
        <v>5</v>
      </c>
      <c r="H11" s="60">
        <v>0</v>
      </c>
      <c r="I11" s="15" t="s">
        <v>6</v>
      </c>
      <c r="J11" s="59">
        <v>0</v>
      </c>
      <c r="K11" s="4" t="s">
        <v>7</v>
      </c>
      <c r="L11" s="45">
        <v>0</v>
      </c>
    </row>
    <row r="12" spans="1:12" ht="12.75">
      <c r="A12" s="15" t="s">
        <v>8</v>
      </c>
      <c r="B12" s="57">
        <v>0</v>
      </c>
      <c r="C12" s="48" t="s">
        <v>8</v>
      </c>
      <c r="D12" s="58">
        <v>0</v>
      </c>
      <c r="E12" s="15" t="s">
        <v>9</v>
      </c>
      <c r="F12" s="67">
        <v>0</v>
      </c>
      <c r="G12" s="49" t="s">
        <v>10</v>
      </c>
      <c r="H12" s="60">
        <v>0</v>
      </c>
      <c r="I12" s="15" t="s">
        <v>11</v>
      </c>
      <c r="J12" s="59">
        <v>0</v>
      </c>
      <c r="K12" s="4" t="s">
        <v>12</v>
      </c>
      <c r="L12" s="45">
        <v>0</v>
      </c>
    </row>
    <row r="13" spans="1:12" ht="12.75">
      <c r="A13" s="15" t="s">
        <v>13</v>
      </c>
      <c r="B13" s="57">
        <v>0</v>
      </c>
      <c r="C13" s="48" t="s">
        <v>13</v>
      </c>
      <c r="D13" s="58">
        <v>0</v>
      </c>
      <c r="E13" s="18"/>
      <c r="F13" s="19"/>
      <c r="G13" s="49" t="s">
        <v>14</v>
      </c>
      <c r="H13" s="60">
        <v>0</v>
      </c>
      <c r="I13" s="24"/>
      <c r="J13" s="23"/>
      <c r="K13" s="4" t="s">
        <v>15</v>
      </c>
      <c r="L13" s="45">
        <v>0</v>
      </c>
    </row>
    <row r="14" spans="1:12" ht="12.75">
      <c r="A14" s="15" t="s">
        <v>16</v>
      </c>
      <c r="B14" s="57">
        <v>0</v>
      </c>
      <c r="C14" s="48" t="s">
        <v>16</v>
      </c>
      <c r="D14" s="58">
        <v>0</v>
      </c>
      <c r="E14" s="18"/>
      <c r="F14" s="19"/>
      <c r="G14" s="49"/>
      <c r="H14" s="5"/>
      <c r="I14" s="22"/>
      <c r="J14" s="23"/>
      <c r="K14" s="4" t="s">
        <v>18</v>
      </c>
      <c r="L14" s="45">
        <v>0</v>
      </c>
    </row>
    <row r="15" spans="1:12" ht="12.75">
      <c r="A15" s="15" t="s">
        <v>19</v>
      </c>
      <c r="B15" s="57">
        <v>0</v>
      </c>
      <c r="C15" s="48"/>
      <c r="D15" s="48"/>
      <c r="E15" s="18"/>
      <c r="F15" s="19"/>
      <c r="G15" s="50"/>
      <c r="H15" s="50"/>
      <c r="I15" s="18"/>
      <c r="J15" s="19"/>
      <c r="K15" s="4" t="s">
        <v>20</v>
      </c>
      <c r="L15" s="45">
        <v>0</v>
      </c>
    </row>
    <row r="16" spans="1:12" ht="12.75">
      <c r="A16" s="17"/>
      <c r="B16" s="26"/>
      <c r="C16" s="48"/>
      <c r="D16" s="48"/>
      <c r="E16" s="18"/>
      <c r="F16" s="19"/>
      <c r="G16" s="50"/>
      <c r="H16" s="50"/>
      <c r="I16" s="18"/>
      <c r="J16" s="19"/>
      <c r="K16" s="4" t="s">
        <v>22</v>
      </c>
      <c r="L16" s="45">
        <v>0</v>
      </c>
    </row>
    <row r="17" spans="1:12" ht="13.5" thickBot="1">
      <c r="A17" s="20"/>
      <c r="B17" s="21"/>
      <c r="C17" s="53"/>
      <c r="D17" s="53"/>
      <c r="E17" s="20"/>
      <c r="F17" s="21"/>
      <c r="G17" s="53"/>
      <c r="H17" s="53"/>
      <c r="I17" s="20"/>
      <c r="J17" s="21"/>
      <c r="K17" s="25" t="s">
        <v>23</v>
      </c>
      <c r="L17" s="47">
        <v>0</v>
      </c>
    </row>
    <row r="19" ht="13.5" thickBot="1">
      <c r="A19" s="10" t="s">
        <v>128</v>
      </c>
    </row>
    <row r="20" spans="3:8" ht="12.75">
      <c r="C20" s="51"/>
      <c r="D20" s="52"/>
      <c r="E20" s="54" t="s">
        <v>129</v>
      </c>
      <c r="F20" s="52"/>
      <c r="G20" s="72" t="s">
        <v>133</v>
      </c>
      <c r="H20" s="73"/>
    </row>
    <row r="21" spans="3:8" ht="12.75">
      <c r="C21" s="37" t="s">
        <v>130</v>
      </c>
      <c r="D21" s="50"/>
      <c r="E21" s="55" t="e">
        <f>Calculation!M29</f>
        <v>#DIV/0!</v>
      </c>
      <c r="F21" s="50"/>
      <c r="G21" s="74" t="e">
        <f>Calculation!L29</f>
        <v>#DIV/0!</v>
      </c>
      <c r="H21" s="75"/>
    </row>
    <row r="22" spans="3:8" ht="12.75">
      <c r="C22" s="37" t="s">
        <v>131</v>
      </c>
      <c r="D22" s="50"/>
      <c r="E22" s="55" t="e">
        <f>Calculation!M27</f>
        <v>#DIV/0!</v>
      </c>
      <c r="F22" s="50"/>
      <c r="G22" s="74" t="e">
        <f>Calculation!L27</f>
        <v>#DIV/0!</v>
      </c>
      <c r="H22" s="75"/>
    </row>
    <row r="23" spans="3:8" ht="13.5" thickBot="1">
      <c r="C23" s="39" t="s">
        <v>132</v>
      </c>
      <c r="D23" s="53"/>
      <c r="E23" s="56" t="e">
        <f>Calculation!M26</f>
        <v>#DIV/0!</v>
      </c>
      <c r="F23" s="53"/>
      <c r="G23" s="68" t="e">
        <f>Calculation!L26</f>
        <v>#DIV/0!</v>
      </c>
      <c r="H23" s="69"/>
    </row>
  </sheetData>
  <sheetProtection/>
  <mergeCells count="13">
    <mergeCell ref="A2:L2"/>
    <mergeCell ref="A1:L1"/>
    <mergeCell ref="A3:L3"/>
    <mergeCell ref="A10:B10"/>
    <mergeCell ref="C10:D10"/>
    <mergeCell ref="E10:F10"/>
    <mergeCell ref="G23:H23"/>
    <mergeCell ref="K10:L10"/>
    <mergeCell ref="G20:H20"/>
    <mergeCell ref="G21:H21"/>
    <mergeCell ref="G22:H22"/>
    <mergeCell ref="G10:H10"/>
    <mergeCell ref="I10:J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2" width="10.7109375" style="0" customWidth="1"/>
    <col min="3" max="3" width="8.7109375" style="0" customWidth="1"/>
    <col min="4" max="4" width="9.57421875" style="0" customWidth="1"/>
    <col min="5" max="5" width="10.57421875" style="0" customWidth="1"/>
    <col min="9" max="9" width="10.57421875" style="0" customWidth="1"/>
    <col min="10" max="10" width="9.57421875" style="0" customWidth="1"/>
    <col min="12" max="12" width="10.00390625" style="43" customWidth="1"/>
    <col min="13" max="13" width="9.140625" style="43" customWidth="1"/>
  </cols>
  <sheetData>
    <row r="3" ht="12.75">
      <c r="A3" s="10" t="s">
        <v>34</v>
      </c>
    </row>
    <row r="4" spans="1:5" ht="12.75">
      <c r="A4" s="1" t="s">
        <v>116</v>
      </c>
      <c r="B4" s="2"/>
      <c r="C4" s="2"/>
      <c r="D4" s="2"/>
      <c r="E4" s="2"/>
    </row>
    <row r="5" ht="12.75">
      <c r="A5" t="s">
        <v>121</v>
      </c>
    </row>
    <row r="6" ht="13.5" thickBot="1">
      <c r="A6" s="10" t="s">
        <v>36</v>
      </c>
    </row>
    <row r="7" spans="1:14" ht="12" customHeight="1">
      <c r="A7" s="80" t="s">
        <v>0</v>
      </c>
      <c r="B7" s="89"/>
      <c r="C7" s="80" t="s">
        <v>120</v>
      </c>
      <c r="D7" s="89"/>
      <c r="E7" s="77" t="s">
        <v>1</v>
      </c>
      <c r="F7" s="83"/>
      <c r="G7" s="77" t="s">
        <v>2</v>
      </c>
      <c r="H7" s="83"/>
      <c r="I7" s="77" t="s">
        <v>122</v>
      </c>
      <c r="J7" s="83"/>
      <c r="K7" s="70" t="s">
        <v>123</v>
      </c>
      <c r="L7" s="83"/>
      <c r="M7" s="44"/>
      <c r="N7" s="3"/>
    </row>
    <row r="8" spans="1:13" ht="12" customHeight="1">
      <c r="A8" s="15" t="s">
        <v>3</v>
      </c>
      <c r="B8" s="26">
        <v>0</v>
      </c>
      <c r="C8" s="16" t="s">
        <v>3</v>
      </c>
      <c r="D8" s="26">
        <v>0</v>
      </c>
      <c r="E8" s="15" t="s">
        <v>4</v>
      </c>
      <c r="F8" s="23">
        <v>0</v>
      </c>
      <c r="G8" s="15" t="s">
        <v>5</v>
      </c>
      <c r="H8" s="23">
        <v>0</v>
      </c>
      <c r="I8" s="15" t="s">
        <v>6</v>
      </c>
      <c r="J8" s="23">
        <v>0</v>
      </c>
      <c r="K8" s="4" t="s">
        <v>7</v>
      </c>
      <c r="L8" s="45">
        <f>'Face Sheet'!L11</f>
        <v>0</v>
      </c>
      <c r="M8" s="46"/>
    </row>
    <row r="9" spans="1:13" ht="12.75">
      <c r="A9" s="15" t="s">
        <v>8</v>
      </c>
      <c r="B9" s="26">
        <v>0</v>
      </c>
      <c r="C9" s="16" t="s">
        <v>8</v>
      </c>
      <c r="D9" s="26">
        <v>0</v>
      </c>
      <c r="E9" s="15" t="s">
        <v>9</v>
      </c>
      <c r="F9" s="23">
        <v>0</v>
      </c>
      <c r="G9" s="15" t="s">
        <v>10</v>
      </c>
      <c r="H9" s="23">
        <v>0</v>
      </c>
      <c r="I9" s="15" t="s">
        <v>11</v>
      </c>
      <c r="J9" s="23">
        <v>0</v>
      </c>
      <c r="K9" s="4" t="s">
        <v>12</v>
      </c>
      <c r="L9" s="45">
        <f>'Face Sheet'!L12</f>
        <v>0</v>
      </c>
      <c r="M9" s="46"/>
    </row>
    <row r="10" spans="1:13" ht="12.75">
      <c r="A10" s="15" t="s">
        <v>13</v>
      </c>
      <c r="B10" s="26">
        <v>0</v>
      </c>
      <c r="C10" s="16" t="s">
        <v>13</v>
      </c>
      <c r="D10" s="26">
        <v>0</v>
      </c>
      <c r="E10" s="18"/>
      <c r="F10" s="19"/>
      <c r="G10" s="15" t="s">
        <v>14</v>
      </c>
      <c r="H10" s="23">
        <v>0</v>
      </c>
      <c r="I10" s="24" t="s">
        <v>35</v>
      </c>
      <c r="J10" s="23">
        <v>0</v>
      </c>
      <c r="K10" s="4" t="s">
        <v>15</v>
      </c>
      <c r="L10" s="45">
        <f>'Face Sheet'!L13</f>
        <v>0</v>
      </c>
      <c r="M10" s="46"/>
    </row>
    <row r="11" spans="1:12" ht="12.75">
      <c r="A11" s="15" t="s">
        <v>16</v>
      </c>
      <c r="B11" s="26">
        <v>0</v>
      </c>
      <c r="C11" s="16" t="s">
        <v>16</v>
      </c>
      <c r="D11" s="26">
        <v>0</v>
      </c>
      <c r="E11" s="18"/>
      <c r="F11" s="19"/>
      <c r="G11" s="15" t="s">
        <v>17</v>
      </c>
      <c r="H11" s="23">
        <f>B11</f>
        <v>0</v>
      </c>
      <c r="I11" s="22"/>
      <c r="J11" s="23"/>
      <c r="K11" s="4" t="s">
        <v>18</v>
      </c>
      <c r="L11" s="45">
        <f>'Face Sheet'!L14</f>
        <v>0</v>
      </c>
    </row>
    <row r="12" spans="1:12" ht="12.75">
      <c r="A12" s="15" t="s">
        <v>19</v>
      </c>
      <c r="B12" s="26">
        <v>0</v>
      </c>
      <c r="C12" s="16"/>
      <c r="D12" s="26"/>
      <c r="E12" s="18"/>
      <c r="F12" s="19"/>
      <c r="G12" s="18"/>
      <c r="H12" s="19"/>
      <c r="I12" s="18"/>
      <c r="J12" s="19"/>
      <c r="K12" s="4" t="s">
        <v>20</v>
      </c>
      <c r="L12" s="45">
        <f>'Face Sheet'!L15</f>
        <v>0</v>
      </c>
    </row>
    <row r="13" spans="1:12" ht="12.75">
      <c r="A13" s="17"/>
      <c r="B13" s="26"/>
      <c r="C13" s="16"/>
      <c r="D13" s="26"/>
      <c r="E13" s="18"/>
      <c r="F13" s="19"/>
      <c r="G13" s="18"/>
      <c r="H13" s="19"/>
      <c r="I13" s="18"/>
      <c r="J13" s="19"/>
      <c r="K13" s="4" t="s">
        <v>22</v>
      </c>
      <c r="L13" s="45">
        <f>'Face Sheet'!L16</f>
        <v>0</v>
      </c>
    </row>
    <row r="14" spans="1:12" ht="13.5" thickBo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5" t="s">
        <v>23</v>
      </c>
      <c r="L14" s="47">
        <f>'Face Sheet'!L17</f>
        <v>0</v>
      </c>
    </row>
    <row r="16" spans="1:6" ht="12.75">
      <c r="A16" t="s">
        <v>21</v>
      </c>
      <c r="E16" s="6" t="s">
        <v>11</v>
      </c>
      <c r="F16" s="7">
        <f>J9</f>
        <v>0</v>
      </c>
    </row>
    <row r="17" spans="5:6" ht="12.75">
      <c r="E17" s="8" t="s">
        <v>24</v>
      </c>
      <c r="F17" s="9">
        <f>D9*1.8</f>
        <v>0</v>
      </c>
    </row>
    <row r="18" spans="5:6" ht="12.75">
      <c r="E18" s="11" t="s">
        <v>25</v>
      </c>
      <c r="F18" s="12">
        <f>B12*1.8</f>
        <v>0</v>
      </c>
    </row>
    <row r="21" spans="2:4" ht="12.75">
      <c r="B21" s="10"/>
      <c r="C21" s="10"/>
      <c r="D21" s="10"/>
    </row>
    <row r="22" spans="1:10" ht="12.75">
      <c r="A22" s="10" t="s">
        <v>37</v>
      </c>
      <c r="B22" s="10"/>
      <c r="C22" s="10"/>
      <c r="D22" s="10"/>
      <c r="I22" s="5"/>
      <c r="J22" s="5"/>
    </row>
    <row r="23" spans="2:10" ht="13.5" thickBot="1">
      <c r="B23" s="10"/>
      <c r="C23" s="10"/>
      <c r="D23" s="10"/>
      <c r="I23" s="5"/>
      <c r="J23" s="5"/>
    </row>
    <row r="24" spans="1:13" ht="12.75">
      <c r="A24" s="87" t="s">
        <v>26</v>
      </c>
      <c r="B24" s="88"/>
      <c r="C24" s="10"/>
      <c r="D24" s="87" t="s">
        <v>27</v>
      </c>
      <c r="E24" s="88"/>
      <c r="G24" s="87" t="s">
        <v>28</v>
      </c>
      <c r="H24" s="88"/>
      <c r="J24" s="41" t="s">
        <v>119</v>
      </c>
      <c r="K24" s="42"/>
      <c r="L24" s="61" t="s">
        <v>114</v>
      </c>
      <c r="M24" s="62" t="s">
        <v>115</v>
      </c>
    </row>
    <row r="25" spans="1:13" ht="12.75">
      <c r="A25" s="18"/>
      <c r="B25" s="19"/>
      <c r="D25" s="18"/>
      <c r="E25" s="19"/>
      <c r="G25" s="18"/>
      <c r="H25" s="19"/>
      <c r="J25" s="18"/>
      <c r="K25" s="19"/>
      <c r="L25" s="63"/>
      <c r="M25" s="64"/>
    </row>
    <row r="26" spans="1:13" ht="12.75">
      <c r="A26" s="22" t="s">
        <v>29</v>
      </c>
      <c r="B26" s="32">
        <f>(0.59*D10*D11)</f>
        <v>0</v>
      </c>
      <c r="C26" s="2"/>
      <c r="D26" s="18" t="s">
        <v>29</v>
      </c>
      <c r="E26" s="35">
        <f>((3*H11)+(4*H10)+(4*H9)+(H8))*(B10/12)</f>
        <v>0</v>
      </c>
      <c r="G26" s="18" t="s">
        <v>30</v>
      </c>
      <c r="H26" s="35" t="e">
        <f>(((0.33*B27)+(0.67*B29)+(E26))/((0.33*B27)+(0.67*B29)+(B26)))</f>
        <v>#DIV/0!</v>
      </c>
      <c r="J26" s="37" t="s">
        <v>117</v>
      </c>
      <c r="K26" s="38" t="e">
        <f>H26</f>
        <v>#DIV/0!</v>
      </c>
      <c r="L26" s="63" t="e">
        <f>VLOOKUP($K$26,$A$79:$F$89,4,TRUE)</f>
        <v>#DIV/0!</v>
      </c>
      <c r="M26" s="64" t="e">
        <f>VLOOKUP($K$26,$A$79:$F$89,6,TRUE)</f>
        <v>#DIV/0!</v>
      </c>
    </row>
    <row r="27" spans="1:13" ht="12.75">
      <c r="A27" s="22" t="s">
        <v>32</v>
      </c>
      <c r="B27" s="32">
        <f>(1.566*D8*D9)</f>
        <v>0</v>
      </c>
      <c r="C27" s="2"/>
      <c r="D27" s="18" t="s">
        <v>32</v>
      </c>
      <c r="E27" s="35">
        <f>(0.87*J8*J10)</f>
        <v>0</v>
      </c>
      <c r="G27" s="18" t="s">
        <v>39</v>
      </c>
      <c r="H27" s="35" t="e">
        <f>((E27+B26)/(B27+B26))</f>
        <v>#DIV/0!</v>
      </c>
      <c r="J27" s="85" t="s">
        <v>118</v>
      </c>
      <c r="K27" s="84" t="e">
        <f>MAX(H27,H28)</f>
        <v>#DIV/0!</v>
      </c>
      <c r="L27" s="86" t="e">
        <f>VLOOKUP($K$27,$A$46:$F$74,4,TRUE)</f>
        <v>#DIV/0!</v>
      </c>
      <c r="M27" s="82" t="e">
        <f>VLOOKUP($K$27,$A$46:$F$74,6,TRUE)</f>
        <v>#DIV/0!</v>
      </c>
    </row>
    <row r="28" spans="1:13" ht="12.75">
      <c r="A28" s="22" t="s">
        <v>33</v>
      </c>
      <c r="B28" s="32">
        <f>(1.566*D8*D9)</f>
        <v>0</v>
      </c>
      <c r="C28" s="2"/>
      <c r="D28" s="18" t="s">
        <v>33</v>
      </c>
      <c r="E28" s="35">
        <f>((L14+L10)+(4*(L11+L13))+(2*L12))*((L8+L9)/24)</f>
        <v>0</v>
      </c>
      <c r="F28" s="14"/>
      <c r="G28" s="18" t="s">
        <v>40</v>
      </c>
      <c r="H28" s="35" t="e">
        <f>((E28+B26)/(B28+B26))</f>
        <v>#DIV/0!</v>
      </c>
      <c r="J28" s="85"/>
      <c r="K28" s="84"/>
      <c r="L28" s="86"/>
      <c r="M28" s="82"/>
    </row>
    <row r="29" spans="1:13" ht="13.5" thickBot="1">
      <c r="A29" s="33" t="s">
        <v>31</v>
      </c>
      <c r="B29" s="34">
        <f>(0.765*D8*D9)</f>
        <v>0</v>
      </c>
      <c r="C29" s="2"/>
      <c r="D29" s="20" t="s">
        <v>31</v>
      </c>
      <c r="E29" s="36">
        <f>(0.5*F9*F8)</f>
        <v>0</v>
      </c>
      <c r="G29" s="20" t="s">
        <v>38</v>
      </c>
      <c r="H29" s="36" t="e">
        <f>((E29+B26)/(B29+B26))</f>
        <v>#DIV/0!</v>
      </c>
      <c r="J29" s="39" t="s">
        <v>38</v>
      </c>
      <c r="K29" s="40" t="e">
        <f>H29</f>
        <v>#DIV/0!</v>
      </c>
      <c r="L29" s="65" t="e">
        <f>VLOOKUP($K$29,$A$34:$F$41,4,TRUE)</f>
        <v>#DIV/0!</v>
      </c>
      <c r="M29" s="66" t="e">
        <f>VLOOKUP($K$29,$A$34:$F$41,6,TRUE)</f>
        <v>#DIV/0!</v>
      </c>
    </row>
    <row r="30" spans="1:8" ht="12.75">
      <c r="A30" s="2"/>
      <c r="B30" s="13"/>
      <c r="C30" s="2"/>
      <c r="E30" s="14"/>
      <c r="H30" s="14"/>
    </row>
    <row r="32" ht="12.75">
      <c r="A32" s="28" t="s">
        <v>41</v>
      </c>
    </row>
    <row r="33" spans="2:6" ht="12.75">
      <c r="B33" s="10" t="s">
        <v>42</v>
      </c>
      <c r="C33" s="10" t="s">
        <v>43</v>
      </c>
      <c r="D33" s="10" t="s">
        <v>114</v>
      </c>
      <c r="F33" s="27" t="s">
        <v>115</v>
      </c>
    </row>
    <row r="34" spans="1:6" ht="12.75">
      <c r="A34">
        <v>0</v>
      </c>
      <c r="B34" t="s">
        <v>112</v>
      </c>
      <c r="C34" t="s">
        <v>52</v>
      </c>
      <c r="D34">
        <v>6</v>
      </c>
      <c r="F34">
        <v>3</v>
      </c>
    </row>
    <row r="35" spans="1:6" ht="12.75">
      <c r="A35">
        <v>0.94</v>
      </c>
      <c r="B35" t="s">
        <v>51</v>
      </c>
      <c r="D35">
        <v>3</v>
      </c>
      <c r="F35">
        <v>4</v>
      </c>
    </row>
    <row r="36" spans="1:6" ht="12.75">
      <c r="A36">
        <v>0.97</v>
      </c>
      <c r="B36" t="s">
        <v>50</v>
      </c>
      <c r="D36">
        <v>0</v>
      </c>
      <c r="F36">
        <v>5</v>
      </c>
    </row>
    <row r="37" spans="1:6" ht="12.75">
      <c r="A37">
        <v>1.01</v>
      </c>
      <c r="B37" t="s">
        <v>49</v>
      </c>
      <c r="D37">
        <v>-3</v>
      </c>
      <c r="F37">
        <v>6</v>
      </c>
    </row>
    <row r="38" spans="1:6" ht="12.75">
      <c r="A38">
        <v>1.05</v>
      </c>
      <c r="B38" t="s">
        <v>48</v>
      </c>
      <c r="D38">
        <v>-6</v>
      </c>
      <c r="F38">
        <v>7</v>
      </c>
    </row>
    <row r="39" spans="1:6" ht="12.75">
      <c r="A39">
        <v>1.09</v>
      </c>
      <c r="B39" t="s">
        <v>47</v>
      </c>
      <c r="D39">
        <v>-9</v>
      </c>
      <c r="F39">
        <v>8</v>
      </c>
    </row>
    <row r="40" spans="1:6" ht="12.75">
      <c r="A40">
        <v>1.13</v>
      </c>
      <c r="B40" t="s">
        <v>46</v>
      </c>
      <c r="D40">
        <v>-12</v>
      </c>
      <c r="F40">
        <v>9</v>
      </c>
    </row>
    <row r="41" spans="1:6" ht="12.75">
      <c r="A41">
        <v>1.17</v>
      </c>
      <c r="B41" t="s">
        <v>44</v>
      </c>
      <c r="D41">
        <v>-15</v>
      </c>
      <c r="F41" s="29" t="s">
        <v>45</v>
      </c>
    </row>
    <row r="44" ht="12.75">
      <c r="A44" s="28" t="s">
        <v>53</v>
      </c>
    </row>
    <row r="45" spans="2:6" ht="12.75">
      <c r="B45" s="10" t="s">
        <v>54</v>
      </c>
      <c r="C45" s="10" t="s">
        <v>55</v>
      </c>
      <c r="D45" s="10" t="s">
        <v>114</v>
      </c>
      <c r="F45" s="27" t="s">
        <v>115</v>
      </c>
    </row>
    <row r="46" spans="1:6" ht="12.75">
      <c r="A46">
        <v>0</v>
      </c>
      <c r="B46" t="s">
        <v>97</v>
      </c>
      <c r="D46">
        <v>15</v>
      </c>
      <c r="F46" s="29" t="s">
        <v>98</v>
      </c>
    </row>
    <row r="47" spans="1:6" ht="12.75">
      <c r="A47">
        <v>0.715</v>
      </c>
      <c r="B47" t="s">
        <v>96</v>
      </c>
      <c r="D47">
        <v>12</v>
      </c>
      <c r="F47">
        <v>1</v>
      </c>
    </row>
    <row r="48" spans="1:6" ht="12.75">
      <c r="A48">
        <v>0.775</v>
      </c>
      <c r="B48" t="s">
        <v>95</v>
      </c>
      <c r="D48">
        <v>9</v>
      </c>
      <c r="F48">
        <v>2</v>
      </c>
    </row>
    <row r="49" spans="1:6" ht="12.75">
      <c r="A49">
        <v>0.835</v>
      </c>
      <c r="B49" t="s">
        <v>94</v>
      </c>
      <c r="D49">
        <v>6</v>
      </c>
      <c r="F49">
        <v>3</v>
      </c>
    </row>
    <row r="50" spans="1:6" ht="12.75">
      <c r="A50">
        <v>0.895</v>
      </c>
      <c r="B50" t="s">
        <v>93</v>
      </c>
      <c r="D50">
        <v>3</v>
      </c>
      <c r="F50">
        <v>4</v>
      </c>
    </row>
    <row r="51" spans="1:6" ht="12.75">
      <c r="A51">
        <v>0.955</v>
      </c>
      <c r="B51" t="s">
        <v>92</v>
      </c>
      <c r="D51">
        <v>0</v>
      </c>
      <c r="F51">
        <v>5</v>
      </c>
    </row>
    <row r="52" spans="1:6" ht="12.75">
      <c r="A52">
        <v>1.015</v>
      </c>
      <c r="B52" t="s">
        <v>91</v>
      </c>
      <c r="D52">
        <v>-3</v>
      </c>
      <c r="F52">
        <v>6</v>
      </c>
    </row>
    <row r="53" spans="1:6" ht="12.75">
      <c r="A53">
        <v>1.075</v>
      </c>
      <c r="B53" t="s">
        <v>90</v>
      </c>
      <c r="D53">
        <v>-6</v>
      </c>
      <c r="F53">
        <v>7</v>
      </c>
    </row>
    <row r="54" spans="1:6" ht="12.75">
      <c r="A54">
        <v>1.105</v>
      </c>
      <c r="B54" t="s">
        <v>89</v>
      </c>
      <c r="D54">
        <v>-9</v>
      </c>
      <c r="F54">
        <v>8</v>
      </c>
    </row>
    <row r="55" spans="1:6" ht="12.75">
      <c r="A55">
        <v>1.135</v>
      </c>
      <c r="B55" t="s">
        <v>88</v>
      </c>
      <c r="D55">
        <v>-12</v>
      </c>
      <c r="F55">
        <v>9</v>
      </c>
    </row>
    <row r="56" spans="1:6" ht="12.75">
      <c r="A56">
        <v>1.165</v>
      </c>
      <c r="B56" t="s">
        <v>86</v>
      </c>
      <c r="D56">
        <v>-15</v>
      </c>
      <c r="F56" s="29" t="s">
        <v>87</v>
      </c>
    </row>
    <row r="57" spans="1:6" ht="12.75">
      <c r="A57">
        <v>1.195</v>
      </c>
      <c r="B57" t="s">
        <v>84</v>
      </c>
      <c r="D57">
        <v>-18</v>
      </c>
      <c r="F57" s="29" t="s">
        <v>85</v>
      </c>
    </row>
    <row r="58" spans="1:6" ht="12.75">
      <c r="A58">
        <v>1.225</v>
      </c>
      <c r="B58" t="s">
        <v>82</v>
      </c>
      <c r="D58">
        <v>-21</v>
      </c>
      <c r="F58" s="29" t="s">
        <v>83</v>
      </c>
    </row>
    <row r="59" spans="1:6" ht="12.75">
      <c r="A59">
        <v>1.255</v>
      </c>
      <c r="B59" t="s">
        <v>80</v>
      </c>
      <c r="D59">
        <v>-24</v>
      </c>
      <c r="F59" s="29" t="s">
        <v>81</v>
      </c>
    </row>
    <row r="60" spans="1:6" ht="12.75">
      <c r="A60">
        <v>1.285</v>
      </c>
      <c r="B60" t="s">
        <v>78</v>
      </c>
      <c r="D60">
        <v>-27</v>
      </c>
      <c r="F60" s="29" t="s">
        <v>79</v>
      </c>
    </row>
    <row r="61" spans="1:6" ht="12.75">
      <c r="A61">
        <v>1.315</v>
      </c>
      <c r="B61" t="s">
        <v>76</v>
      </c>
      <c r="D61">
        <v>-30</v>
      </c>
      <c r="F61" s="29" t="s">
        <v>77</v>
      </c>
    </row>
    <row r="62" spans="1:6" ht="12.75">
      <c r="A62">
        <v>1.345</v>
      </c>
      <c r="B62" t="s">
        <v>74</v>
      </c>
      <c r="D62">
        <v>-33</v>
      </c>
      <c r="F62" s="29" t="s">
        <v>75</v>
      </c>
    </row>
    <row r="63" spans="1:6" ht="12.75">
      <c r="A63">
        <v>1.375</v>
      </c>
      <c r="B63" t="s">
        <v>73</v>
      </c>
      <c r="D63">
        <v>-36</v>
      </c>
      <c r="F63" s="29" t="s">
        <v>16</v>
      </c>
    </row>
    <row r="64" spans="1:6" ht="12.75">
      <c r="A64">
        <v>1.405</v>
      </c>
      <c r="B64" t="s">
        <v>71</v>
      </c>
      <c r="D64">
        <v>-39</v>
      </c>
      <c r="F64" s="29" t="s">
        <v>72</v>
      </c>
    </row>
    <row r="65" spans="1:6" ht="12.75">
      <c r="A65">
        <v>1.435</v>
      </c>
      <c r="B65" t="s">
        <v>70</v>
      </c>
      <c r="D65">
        <v>-42</v>
      </c>
      <c r="F65" s="29" t="s">
        <v>11</v>
      </c>
    </row>
    <row r="66" spans="1:6" ht="12.75">
      <c r="A66">
        <v>1.465</v>
      </c>
      <c r="B66" t="s">
        <v>68</v>
      </c>
      <c r="D66">
        <v>-45</v>
      </c>
      <c r="F66" s="29" t="s">
        <v>69</v>
      </c>
    </row>
    <row r="67" spans="1:6" ht="12.75">
      <c r="A67">
        <v>1.495</v>
      </c>
      <c r="B67" t="s">
        <v>67</v>
      </c>
      <c r="D67">
        <v>-48</v>
      </c>
      <c r="F67" s="29" t="s">
        <v>3</v>
      </c>
    </row>
    <row r="68" spans="1:6" ht="12.75">
      <c r="A68">
        <v>1.525</v>
      </c>
      <c r="B68" t="s">
        <v>66</v>
      </c>
      <c r="D68">
        <v>-51</v>
      </c>
      <c r="F68" s="29" t="s">
        <v>8</v>
      </c>
    </row>
    <row r="69" spans="1:6" ht="12.75">
      <c r="A69">
        <v>1.555</v>
      </c>
      <c r="B69" t="s">
        <v>64</v>
      </c>
      <c r="D69">
        <v>-54</v>
      </c>
      <c r="F69" s="29" t="s">
        <v>65</v>
      </c>
    </row>
    <row r="70" spans="1:6" ht="12.75">
      <c r="A70">
        <v>1.585</v>
      </c>
      <c r="B70" t="s">
        <v>63</v>
      </c>
      <c r="D70">
        <v>-57</v>
      </c>
      <c r="F70" s="29" t="s">
        <v>45</v>
      </c>
    </row>
    <row r="71" spans="1:6" ht="12.75">
      <c r="A71">
        <v>1.615</v>
      </c>
      <c r="B71" t="s">
        <v>61</v>
      </c>
      <c r="D71">
        <v>-60</v>
      </c>
      <c r="F71" s="29" t="s">
        <v>62</v>
      </c>
    </row>
    <row r="72" spans="1:6" ht="12.75">
      <c r="A72">
        <v>1.645</v>
      </c>
      <c r="B72" t="s">
        <v>59</v>
      </c>
      <c r="D72">
        <v>-63</v>
      </c>
      <c r="F72" s="29" t="s">
        <v>60</v>
      </c>
    </row>
    <row r="73" spans="1:6" ht="12.75">
      <c r="A73">
        <v>1.675</v>
      </c>
      <c r="B73" t="s">
        <v>57</v>
      </c>
      <c r="D73">
        <v>-66</v>
      </c>
      <c r="F73" s="29" t="s">
        <v>58</v>
      </c>
    </row>
    <row r="74" spans="1:6" ht="12.75">
      <c r="A74">
        <v>1.705</v>
      </c>
      <c r="B74" t="s">
        <v>56</v>
      </c>
      <c r="D74">
        <v>-69</v>
      </c>
      <c r="F74" s="29" t="s">
        <v>13</v>
      </c>
    </row>
    <row r="77" ht="12.75">
      <c r="A77" s="28" t="s">
        <v>99</v>
      </c>
    </row>
    <row r="78" spans="2:6" ht="12.75">
      <c r="B78" s="10" t="s">
        <v>100</v>
      </c>
      <c r="C78" s="30" t="s">
        <v>113</v>
      </c>
      <c r="D78" s="30" t="s">
        <v>114</v>
      </c>
      <c r="F78" s="27" t="s">
        <v>115</v>
      </c>
    </row>
    <row r="79" spans="1:6" ht="12.75">
      <c r="A79">
        <v>0</v>
      </c>
      <c r="B79" t="s">
        <v>111</v>
      </c>
      <c r="D79">
        <v>15</v>
      </c>
      <c r="F79" s="29" t="s">
        <v>98</v>
      </c>
    </row>
    <row r="80" spans="1:6" ht="12.75">
      <c r="A80">
        <v>0.906</v>
      </c>
      <c r="B80" t="s">
        <v>110</v>
      </c>
      <c r="D80">
        <v>12</v>
      </c>
      <c r="F80">
        <v>1</v>
      </c>
    </row>
    <row r="81" spans="1:6" ht="12.75">
      <c r="A81">
        <v>0.926</v>
      </c>
      <c r="B81" t="s">
        <v>109</v>
      </c>
      <c r="D81">
        <v>9</v>
      </c>
      <c r="F81">
        <v>2</v>
      </c>
    </row>
    <row r="82" spans="1:6" ht="12.75">
      <c r="A82">
        <v>0.946</v>
      </c>
      <c r="B82" t="s">
        <v>108</v>
      </c>
      <c r="D82">
        <v>6</v>
      </c>
      <c r="F82">
        <v>3</v>
      </c>
    </row>
    <row r="83" spans="1:11" ht="12.75">
      <c r="A83">
        <v>0.966</v>
      </c>
      <c r="B83" t="s">
        <v>107</v>
      </c>
      <c r="D83">
        <v>3</v>
      </c>
      <c r="F83">
        <v>4</v>
      </c>
      <c r="K83" s="31"/>
    </row>
    <row r="84" spans="1:6" ht="12.75">
      <c r="A84">
        <v>0.986</v>
      </c>
      <c r="B84" t="s">
        <v>106</v>
      </c>
      <c r="D84">
        <v>0</v>
      </c>
      <c r="F84">
        <v>5</v>
      </c>
    </row>
    <row r="85" spans="1:6" ht="12.75">
      <c r="A85">
        <v>1.006</v>
      </c>
      <c r="B85" t="s">
        <v>105</v>
      </c>
      <c r="D85">
        <v>-3</v>
      </c>
      <c r="F85">
        <v>6</v>
      </c>
    </row>
    <row r="86" spans="1:6" ht="12.75">
      <c r="A86">
        <v>1.026</v>
      </c>
      <c r="B86" t="s">
        <v>104</v>
      </c>
      <c r="D86">
        <v>-7</v>
      </c>
      <c r="F86">
        <v>7</v>
      </c>
    </row>
    <row r="87" spans="1:6" ht="12.75">
      <c r="A87">
        <v>1.046</v>
      </c>
      <c r="B87" t="s">
        <v>103</v>
      </c>
      <c r="D87">
        <v>-11</v>
      </c>
      <c r="F87">
        <v>8</v>
      </c>
    </row>
    <row r="88" spans="1:6" ht="12.75">
      <c r="A88">
        <v>1.066</v>
      </c>
      <c r="B88" t="s">
        <v>102</v>
      </c>
      <c r="D88">
        <v>-15</v>
      </c>
      <c r="F88">
        <v>9</v>
      </c>
    </row>
    <row r="89" spans="1:6" ht="12.75">
      <c r="A89">
        <v>1.086</v>
      </c>
      <c r="B89" t="s">
        <v>101</v>
      </c>
      <c r="D89">
        <v>-19</v>
      </c>
      <c r="F89" s="29" t="s">
        <v>45</v>
      </c>
    </row>
  </sheetData>
  <sheetProtection/>
  <mergeCells count="13">
    <mergeCell ref="A24:B24"/>
    <mergeCell ref="D24:E24"/>
    <mergeCell ref="G24:H24"/>
    <mergeCell ref="A7:B7"/>
    <mergeCell ref="C7:D7"/>
    <mergeCell ref="E7:F7"/>
    <mergeCell ref="G7:H7"/>
    <mergeCell ref="M27:M28"/>
    <mergeCell ref="I7:J7"/>
    <mergeCell ref="K7:L7"/>
    <mergeCell ref="K27:K28"/>
    <mergeCell ref="J27:J28"/>
    <mergeCell ref="L27:L2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 yachts</dc:creator>
  <cp:keywords/>
  <dc:description/>
  <cp:lastModifiedBy>Nancy</cp:lastModifiedBy>
  <dcterms:created xsi:type="dcterms:W3CDTF">2009-02-27T01:15:56Z</dcterms:created>
  <dcterms:modified xsi:type="dcterms:W3CDTF">2011-09-13T01:54:21Z</dcterms:modified>
  <cp:category/>
  <cp:version/>
  <cp:contentType/>
  <cp:contentStatus/>
</cp:coreProperties>
</file>